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800" windowHeight="5280" tabRatio="768" activeTab="1"/>
  </bookViews>
  <sheets>
    <sheet name="equal effect in cont and expt" sheetId="1" r:id="rId1"/>
    <sheet name="no effect in control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sharedStrings.xml><?xml version="1.0" encoding="utf-8"?>
<sst xmlns="http://schemas.openxmlformats.org/spreadsheetml/2006/main" count="246" uniqueCount="60">
  <si>
    <t>SD</t>
  </si>
  <si>
    <t>Mean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</si>
  <si>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</si>
  <si>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</si>
  <si>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</si>
  <si>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</si>
  <si>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</si>
  <si>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</si>
  <si>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</si>
  <si>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</si>
  <si>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</si>
  <si>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</si>
  <si>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</si>
  <si>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</si>
  <si>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</si>
  <si>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</si>
  <si>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</si>
  <si>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</si>
  <si>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</si>
  <si>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</si>
  <si>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</si>
  <si>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</si>
  <si>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Sequence:</t>
  </si>
  <si>
    <t>Change in mean</t>
  </si>
  <si>
    <t>Population mean</t>
  </si>
  <si>
    <t>Subject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</si>
  <si>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</si>
  <si>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</si>
  <si>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</si>
  <si>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</si>
  <si>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</si>
  <si>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</si>
  <si>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</si>
  <si>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</si>
  <si>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</si>
  <si>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</si>
  <si>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</si>
  <si>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</si>
  <si>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</si>
  <si>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</si>
  <si>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</si>
  <si>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</si>
  <si>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</si>
  <si>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</si>
  <si>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</si>
  <si>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</si>
  <si>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</si>
  <si>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</si>
  <si>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</si>
  <si>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</si>
  <si>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</si>
  <si>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</si>
  <si>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</si>
  <si>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</si>
  <si>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</si>
  <si>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 xml:space="preserve">See Sportscience 2006 for spreadsheets for analysis of controlled trials. </t>
  </si>
  <si>
    <t>This spreadsheet generates a parallel-groups controlled trial with two pre and two post trials.</t>
  </si>
  <si>
    <t>Control mean</t>
  </si>
  <si>
    <t>Exptal mean</t>
  </si>
  <si>
    <t>For plotting dashed lines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</si>
</sst>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0000000"/>
    <numFmt numFmtId="172" formatCode="0.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169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39" borderId="0" xfId="0" applyFill="1" applyAlignment="1">
      <alignment horizontal="right"/>
    </xf>
    <xf numFmtId="169" fontId="0" fillId="39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69" fontId="0" fillId="38" borderId="0" xfId="0" applyNumberFormat="1" applyFill="1" applyAlignment="1">
      <alignment horizontal="center"/>
    </xf>
    <xf numFmtId="169" fontId="0" fillId="36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9" borderId="0" xfId="0" applyFill="1" applyAlignment="1">
      <alignment horizontal="left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69" fontId="8" fillId="35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69" fontId="8" fillId="33" borderId="0" xfId="0" applyNumberFormat="1" applyFont="1" applyFill="1" applyAlignment="1">
      <alignment horizontal="center"/>
    </xf>
    <xf numFmtId="0" fontId="0" fillId="38" borderId="1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10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69" fontId="8" fillId="38" borderId="0" xfId="0" applyNumberFormat="1" applyFont="1" applyFill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169" fontId="8" fillId="39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-0.133"/>
          <c:w val="0.955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expt'!$L$54:$L$55</c:f>
              <c:numCache/>
            </c:numRef>
          </c:yVal>
          <c:smooth val="0"/>
        </c:ser>
        <c:axId val="65511491"/>
        <c:axId val="17609500"/>
      </c:scatterChart>
      <c:valAx>
        <c:axId val="65511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500"/>
        <c:crosses val="autoZero"/>
        <c:crossBetween val="midCat"/>
        <c:dispUnits/>
      </c:valAx>
      <c:valAx>
        <c:axId val="1760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1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expt'!$N$54:$N$55</c:f>
              <c:numCache/>
            </c:numRef>
          </c:yVal>
          <c:smooth val="0"/>
        </c:ser>
        <c:axId val="10425085"/>
        <c:axId val="22833702"/>
      </c:scatterChart>
      <c:valAx>
        <c:axId val="1042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3702"/>
        <c:crosses val="autoZero"/>
        <c:crossBetween val="midCat"/>
        <c:dispUnits/>
      </c:valAx>
      <c:valAx>
        <c:axId val="2283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25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'equal effect in cont and expt'!$F$30:$I$30</c:f>
                <c:numCache>
                  <c:ptCount val="4"/>
                  <c:pt idx="0">
                    <c:v>1.4328680378956107</c:v>
                  </c:pt>
                  <c:pt idx="1">
                    <c:v>1.4994340716330417</c:v>
                  </c:pt>
                  <c:pt idx="2">
                    <c:v>2.455159828641739</c:v>
                  </c:pt>
                  <c:pt idx="3">
                    <c:v>2.344577999440974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'equal effect in cont and expt'!$F$52:$I$52</c:f>
                <c:numCache>
                  <c:ptCount val="4"/>
                  <c:pt idx="0">
                    <c:v>1.2700136666508508</c:v>
                  </c:pt>
                  <c:pt idx="1">
                    <c:v>0.9880898320903533</c:v>
                  </c:pt>
                  <c:pt idx="2">
                    <c:v>1.6921816939792695</c:v>
                  </c:pt>
                  <c:pt idx="3">
                    <c:v>1.3227994691321185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expt'!$F$51:$I$51</c:f>
              <c:numCache/>
            </c:numRef>
          </c:val>
          <c:smooth val="0"/>
        </c:ser>
        <c:marker val="1"/>
        <c:axId val="56247511"/>
        <c:axId val="12427600"/>
      </c:lineChart>
      <c:catAx>
        <c:axId val="5624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27600"/>
        <c:crosses val="autoZero"/>
        <c:auto val="1"/>
        <c:lblOffset val="100"/>
        <c:tickLblSkip val="1"/>
        <c:noMultiLvlLbl val="0"/>
      </c:catAx>
      <c:valAx>
        <c:axId val="12427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7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expt'!$E$58:$E$59</c:f>
              <c:numCache/>
            </c:numRef>
          </c:xVal>
          <c:yVal>
            <c:numRef>
              <c:f>'equal effect in cont and expt'!$F$58:$F$59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expt'!$E$61:$E$62</c:f>
              <c:numCache/>
            </c:numRef>
          </c:xVal>
          <c:yVal>
            <c:numRef>
              <c:f>'equal effect in cont and expt'!$F$61:$F$62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expt'!$E$67:$E$68</c:f>
              <c:numCache/>
            </c:numRef>
          </c:xVal>
          <c:yVal>
            <c:numRef>
              <c:f>'equal effect in cont and expt'!$F$67:$F$68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expt'!$H$58:$H$59</c:f>
              <c:numCache/>
            </c:numRef>
          </c:xVal>
          <c:yVal>
            <c:numRef>
              <c:f>'equal effect in cont and expt'!$G$58:$G$59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expt'!$H$61:$H$62</c:f>
              <c:numCache/>
            </c:numRef>
          </c:xVal>
          <c:yVal>
            <c:numRef>
              <c:f>'equal effect in cont and expt'!$G$61:$G$62</c:f>
              <c:numCache/>
            </c:numRef>
          </c:yVal>
          <c:smooth val="0"/>
        </c:ser>
        <c:axId val="34799569"/>
        <c:axId val="57340570"/>
      </c:scatterChart>
      <c:valAx>
        <c:axId val="34799569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340570"/>
        <c:crossesAt val="-10"/>
        <c:crossBetween val="midCat"/>
        <c:dispUnits/>
        <c:majorUnit val="5"/>
        <c:minorUnit val="1"/>
      </c:valAx>
      <c:valAx>
        <c:axId val="57340570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799569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-0.133"/>
          <c:w val="0.928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control'!$L$54:$L$55</c:f>
              <c:numCache/>
            </c:numRef>
          </c:yVal>
          <c:smooth val="0"/>
        </c:ser>
        <c:axId val="25112043"/>
        <c:axId val="21239812"/>
      </c:scatterChart>
      <c:valAx>
        <c:axId val="2511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39812"/>
        <c:crosses val="autoZero"/>
        <c:crossBetween val="midCat"/>
        <c:dispUnits/>
      </c:valAx>
      <c:valAx>
        <c:axId val="2123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12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control'!$N$54:$N$55</c:f>
              <c:numCache/>
            </c:numRef>
          </c:yVal>
          <c:smooth val="0"/>
        </c:ser>
        <c:axId val="7002405"/>
        <c:axId val="41413518"/>
      </c:scatterChart>
      <c:valAx>
        <c:axId val="700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3518"/>
        <c:crosses val="autoZero"/>
        <c:crossBetween val="midCat"/>
        <c:dispUnits/>
      </c:valAx>
      <c:valAx>
        <c:axId val="41413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24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5"/>
          <c:w val="0.98675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'no effect in control'!$F$30:$I$30</c:f>
                <c:numCache>
                  <c:ptCount val="4"/>
                  <c:pt idx="0">
                    <c:v>1.3652298401848184</c:v>
                  </c:pt>
                  <c:pt idx="1">
                    <c:v>1.467207344541796</c:v>
                  </c:pt>
                  <c:pt idx="2">
                    <c:v>1.3112067786284385</c:v>
                  </c:pt>
                  <c:pt idx="3">
                    <c:v>0.6893420220063959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'no effect in control'!$F$52:$I$52</c:f>
                <c:numCache>
                  <c:ptCount val="4"/>
                  <c:pt idx="0">
                    <c:v>1.7094005616431136</c:v>
                  </c:pt>
                  <c:pt idx="1">
                    <c:v>1.976499627454211</c:v>
                  </c:pt>
                  <c:pt idx="2">
                    <c:v>2.8096881235968225</c:v>
                  </c:pt>
                  <c:pt idx="3">
                    <c:v>1.3690296392963186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control'!$F$51:$I$51</c:f>
              <c:numCache/>
            </c:numRef>
          </c:val>
          <c:smooth val="0"/>
        </c:ser>
        <c:marker val="1"/>
        <c:axId val="3287935"/>
        <c:axId val="38692664"/>
      </c:lineChart>
      <c:catAx>
        <c:axId val="32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2664"/>
        <c:crosses val="autoZero"/>
        <c:auto val="1"/>
        <c:lblOffset val="100"/>
        <c:tickLblSkip val="1"/>
        <c:noMultiLvlLbl val="0"/>
      </c:catAx>
      <c:valAx>
        <c:axId val="3869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control'!$E$58:$E$59</c:f>
              <c:numCache/>
            </c:numRef>
          </c:xVal>
          <c:yVal>
            <c:numRef>
              <c:f>'no effect in control'!$F$58:$F$59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control'!$E$61:$E$62</c:f>
              <c:numCache/>
            </c:numRef>
          </c:xVal>
          <c:yVal>
            <c:numRef>
              <c:f>'no effect in control'!$F$61:$F$62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control'!$E$67:$E$68</c:f>
              <c:numCache/>
            </c:numRef>
          </c:xVal>
          <c:yVal>
            <c:numRef>
              <c:f>'no effect in control'!$F$67:$F$68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control'!$H$58:$H$59</c:f>
              <c:numCache/>
            </c:numRef>
          </c:xVal>
          <c:yVal>
            <c:numRef>
              <c:f>'no effect in control'!$G$58:$G$59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control'!$H$61:$H$62</c:f>
              <c:numCache/>
            </c:numRef>
          </c:xVal>
          <c:yVal>
            <c:numRef>
              <c:f>'no effect in control'!$G$61:$G$62</c:f>
              <c:numCache/>
            </c:numRef>
          </c:yVal>
          <c:smooth val="0"/>
        </c:ser>
        <c:axId val="5992185"/>
        <c:axId val="34776322"/>
      </c:scatterChart>
      <c:valAx>
        <c:axId val="5992185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776322"/>
        <c:crossesAt val="-10"/>
        <c:crossBetween val="midCat"/>
        <c:dispUnits/>
        <c:majorUnit val="5"/>
        <c:minorUnit val="1"/>
      </c:valAx>
      <c:valAx>
        <c:axId val="34776322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92185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zoomScalePageLayoutView="0" workbookViewId="0" topLeftCell="A26">
      <selection activeCell="U35" sqref="U35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-2</v>
      </c>
      <c r="I11" s="34">
        <v>-2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-0.9</v>
      </c>
      <c r="F15" s="34">
        <v>0</v>
      </c>
      <c r="G15" s="34">
        <v>0</v>
      </c>
      <c r="H15" s="34">
        <v>2</v>
      </c>
      <c r="I15" s="34">
        <v>2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5.113715704698844</v>
      </c>
      <c r="E18" s="24">
        <f aca="true" ca="1" t="shared" si="1" ref="E18:E27">$E$11+$E$13*NORMSINV(RAND())</f>
        <v>88.50500863688947</v>
      </c>
      <c r="F18" s="23">
        <f aca="true" ca="1" t="shared" si="2" ref="F18:F27">D18+F$11+T18+F$13*NORMSINV(RAND())</f>
        <v>4.746210164974546</v>
      </c>
      <c r="G18" s="23">
        <f aca="true" ca="1" t="shared" si="3" ref="G18:G27">D18+G$11+U18+G$13*NORMSINV(RAND())</f>
        <v>6.250933783443221</v>
      </c>
      <c r="H18" s="23">
        <f aca="true" ca="1" t="shared" si="4" ref="H18:H27">D18+H$11+V18+H$13*NORMSINV(RAND())</f>
        <v>3.247270220524741</v>
      </c>
      <c r="I18" s="23">
        <f aca="true" ca="1" t="shared" si="5" ref="I18:I27">D18+I$11+W18+I$13*NORMSINV(RAND())</f>
        <v>3.108343245335723</v>
      </c>
      <c r="J18" s="5"/>
      <c r="L18" s="15">
        <f aca="true" t="shared" si="6" ref="L18:L27">G18-F18</f>
        <v>1.5047236184686756</v>
      </c>
      <c r="M18" s="15">
        <f aca="true" t="shared" si="7" ref="M18:M27">H18-G18</f>
        <v>-3.0036635629184802</v>
      </c>
      <c r="N18" s="15">
        <f aca="true" t="shared" si="8" ref="N18:N27">I18-G18</f>
        <v>-3.1425905381074983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-0.10923657971408574</v>
      </c>
      <c r="W18" s="44">
        <f aca="true" ca="1" t="shared" si="12" ref="W18:W27">I$15*($E$15*(E18-$E$11)/$E$13+SQRT(1-$E$15^2)*NORMSINV(RAND()))</f>
        <v>0.5055376587109428</v>
      </c>
    </row>
    <row r="19" spans="2:23" ht="12.75">
      <c r="B19" s="8" t="s">
        <v>45</v>
      </c>
      <c r="C19" s="41" t="s">
        <v>3</v>
      </c>
      <c r="D19" s="42">
        <f ca="1" t="shared" si="0"/>
        <v>5.8562342665911595</v>
      </c>
      <c r="E19" s="24">
        <f ca="1" t="shared" si="1"/>
        <v>97.4559299881361</v>
      </c>
      <c r="F19" s="23">
        <f ca="1" t="shared" si="2"/>
        <v>6.155004053794032</v>
      </c>
      <c r="G19" s="23">
        <f ca="1" t="shared" si="3"/>
        <v>6.465465724972063</v>
      </c>
      <c r="H19" s="23">
        <f ca="1" t="shared" si="4"/>
        <v>0.6786174312322</v>
      </c>
      <c r="I19" s="23">
        <f ca="1" t="shared" si="5"/>
        <v>1.3464735195790332</v>
      </c>
      <c r="J19" s="5"/>
      <c r="L19" s="15">
        <f t="shared" si="6"/>
        <v>0.3104616711780306</v>
      </c>
      <c r="M19" s="15">
        <f t="shared" si="7"/>
        <v>-5.786848293739863</v>
      </c>
      <c r="N19" s="15">
        <f t="shared" si="8"/>
        <v>-5.118992205393029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-2.2503477054681533</v>
      </c>
      <c r="W19" s="44">
        <f ca="1" t="shared" si="12"/>
        <v>-2.369487159639829</v>
      </c>
    </row>
    <row r="20" spans="2:23" ht="12.75">
      <c r="B20" s="8" t="s">
        <v>45</v>
      </c>
      <c r="C20" s="41" t="s">
        <v>4</v>
      </c>
      <c r="D20" s="42">
        <f ca="1" t="shared" si="0"/>
        <v>5.868963493783241</v>
      </c>
      <c r="E20" s="24">
        <f ca="1" t="shared" si="1"/>
        <v>72.62302480886063</v>
      </c>
      <c r="F20" s="23">
        <f ca="1" t="shared" si="2"/>
        <v>5.522855390970784</v>
      </c>
      <c r="G20" s="23">
        <f ca="1" t="shared" si="3"/>
        <v>5.586002977704188</v>
      </c>
      <c r="H20" s="23">
        <f ca="1" t="shared" si="4"/>
        <v>10.107064705186598</v>
      </c>
      <c r="I20" s="23">
        <f ca="1" t="shared" si="5"/>
        <v>8.414306736499997</v>
      </c>
      <c r="J20" s="5"/>
      <c r="L20" s="15">
        <f t="shared" si="6"/>
        <v>0.06314758673340481</v>
      </c>
      <c r="M20" s="15">
        <f t="shared" si="7"/>
        <v>4.52106172748241</v>
      </c>
      <c r="N20" s="15">
        <f t="shared" si="8"/>
        <v>2.8283037587958084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5.370275596977638</v>
      </c>
      <c r="W20" s="44">
        <f ca="1" t="shared" si="12"/>
        <v>5.394881355381571</v>
      </c>
    </row>
    <row r="21" spans="2:23" ht="12.75">
      <c r="B21" s="8" t="s">
        <v>45</v>
      </c>
      <c r="C21" s="41" t="s">
        <v>5</v>
      </c>
      <c r="D21" s="42">
        <f ca="1" t="shared" si="0"/>
        <v>7.190370819766569</v>
      </c>
      <c r="E21" s="24">
        <f ca="1" t="shared" si="1"/>
        <v>94.21481761415536</v>
      </c>
      <c r="F21" s="23">
        <f ca="1" t="shared" si="2"/>
        <v>8.04759894267127</v>
      </c>
      <c r="G21" s="23">
        <f ca="1" t="shared" si="3"/>
        <v>6.808129423443248</v>
      </c>
      <c r="H21" s="23">
        <f ca="1" t="shared" si="4"/>
        <v>3.4554489738824685</v>
      </c>
      <c r="I21" s="23">
        <f ca="1" t="shared" si="5"/>
        <v>2.1920440340373335</v>
      </c>
      <c r="J21" s="5"/>
      <c r="L21" s="15">
        <f t="shared" si="6"/>
        <v>-1.239469519228022</v>
      </c>
      <c r="M21" s="15">
        <f t="shared" si="7"/>
        <v>-3.352680449560779</v>
      </c>
      <c r="N21" s="15">
        <f t="shared" si="8"/>
        <v>-4.616085389405914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-2.529562456356107</v>
      </c>
      <c r="W21" s="44">
        <f ca="1" t="shared" si="12"/>
        <v>-1.1274184759246317</v>
      </c>
    </row>
    <row r="22" spans="2:23" ht="12.75">
      <c r="B22" s="8" t="s">
        <v>45</v>
      </c>
      <c r="C22" s="41" t="s">
        <v>6</v>
      </c>
      <c r="D22" s="42">
        <f ca="1" t="shared" si="0"/>
        <v>5.457494842682167</v>
      </c>
      <c r="E22" s="24">
        <f ca="1" t="shared" si="1"/>
        <v>89.75304215889392</v>
      </c>
      <c r="F22" s="23">
        <f ca="1" t="shared" si="2"/>
        <v>6.944137955948753</v>
      </c>
      <c r="G22" s="23">
        <f ca="1" t="shared" si="3"/>
        <v>5.70223898872053</v>
      </c>
      <c r="H22" s="23">
        <f ca="1" t="shared" si="4"/>
        <v>4.848585573531496</v>
      </c>
      <c r="I22" s="23">
        <f ca="1" t="shared" si="5"/>
        <v>4.835564103330272</v>
      </c>
      <c r="J22" s="5"/>
      <c r="L22" s="15">
        <f t="shared" si="6"/>
        <v>-1.2418989672282228</v>
      </c>
      <c r="M22" s="15">
        <f t="shared" si="7"/>
        <v>-0.8536534151890338</v>
      </c>
      <c r="N22" s="15">
        <f t="shared" si="8"/>
        <v>-0.8666748853902577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0.10236411682058887</v>
      </c>
      <c r="W22" s="44">
        <f ca="1" t="shared" si="12"/>
        <v>1.8210125836010462</v>
      </c>
    </row>
    <row r="23" spans="2:23" ht="12.75">
      <c r="B23" s="8" t="s">
        <v>45</v>
      </c>
      <c r="C23" s="41" t="s">
        <v>7</v>
      </c>
      <c r="D23" s="42">
        <f ca="1" t="shared" si="0"/>
        <v>5.8689389181085625</v>
      </c>
      <c r="E23" s="24">
        <f ca="1" t="shared" si="1"/>
        <v>83.20143734273412</v>
      </c>
      <c r="F23" s="23">
        <f ca="1" t="shared" si="2"/>
        <v>7.200642651417464</v>
      </c>
      <c r="G23" s="23">
        <f ca="1" t="shared" si="3"/>
        <v>6.04037603913894</v>
      </c>
      <c r="H23" s="23">
        <f ca="1" t="shared" si="4"/>
        <v>6.502135838732133</v>
      </c>
      <c r="I23" s="23">
        <f ca="1" t="shared" si="5"/>
        <v>6.132256242163144</v>
      </c>
      <c r="J23" s="5"/>
      <c r="L23" s="15">
        <f t="shared" si="6"/>
        <v>-1.160266612278524</v>
      </c>
      <c r="M23" s="15">
        <f t="shared" si="7"/>
        <v>0.46175979959319235</v>
      </c>
      <c r="N23" s="15">
        <f t="shared" si="8"/>
        <v>0.09188020302420341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2.6193118892921343</v>
      </c>
      <c r="W23" s="44">
        <f ca="1" t="shared" si="12"/>
        <v>2.052338903365513</v>
      </c>
    </row>
    <row r="24" spans="2:23" ht="12.75">
      <c r="B24" s="8" t="s">
        <v>45</v>
      </c>
      <c r="C24" s="41" t="s">
        <v>8</v>
      </c>
      <c r="D24" s="42">
        <f ca="1" t="shared" si="0"/>
        <v>4.1248723361109425</v>
      </c>
      <c r="E24" s="24">
        <f ca="1" t="shared" si="1"/>
        <v>83.52624013778993</v>
      </c>
      <c r="F24" s="23">
        <f ca="1" t="shared" si="2"/>
        <v>3.5452454421570114</v>
      </c>
      <c r="G24" s="23">
        <f ca="1" t="shared" si="3"/>
        <v>2.535653180297233</v>
      </c>
      <c r="H24" s="23">
        <f ca="1" t="shared" si="4"/>
        <v>5.850789312987192</v>
      </c>
      <c r="I24" s="23">
        <f ca="1" t="shared" si="5"/>
        <v>5.675736618214399</v>
      </c>
      <c r="J24" s="5"/>
      <c r="L24" s="15">
        <f t="shared" si="6"/>
        <v>-1.0095922618597784</v>
      </c>
      <c r="M24" s="15">
        <f t="shared" si="7"/>
        <v>3.3151361326899593</v>
      </c>
      <c r="N24" s="15">
        <f t="shared" si="8"/>
        <v>3.1400834379171663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2.792046484481428</v>
      </c>
      <c r="W24" s="44">
        <f ca="1" t="shared" si="12"/>
        <v>1.8023546220363018</v>
      </c>
    </row>
    <row r="25" spans="2:23" ht="12.75">
      <c r="B25" s="8" t="s">
        <v>45</v>
      </c>
      <c r="C25" s="41" t="s">
        <v>9</v>
      </c>
      <c r="D25" s="42">
        <f ca="1" t="shared" si="0"/>
        <v>7.631728691077789</v>
      </c>
      <c r="E25" s="24">
        <f ca="1" t="shared" si="1"/>
        <v>87.64450821519935</v>
      </c>
      <c r="F25" s="23">
        <f ca="1" t="shared" si="2"/>
        <v>7.415474468958138</v>
      </c>
      <c r="G25" s="23">
        <f ca="1" t="shared" si="3"/>
        <v>7.6887751993830085</v>
      </c>
      <c r="H25" s="23">
        <f ca="1" t="shared" si="4"/>
        <v>6.038202564106541</v>
      </c>
      <c r="I25" s="23">
        <f ca="1" t="shared" si="5"/>
        <v>5.85340815500289</v>
      </c>
      <c r="J25" s="5"/>
      <c r="L25" s="15">
        <f t="shared" si="6"/>
        <v>0.2733007304248707</v>
      </c>
      <c r="M25" s="15">
        <f t="shared" si="7"/>
        <v>-1.6505726352764674</v>
      </c>
      <c r="N25" s="15">
        <f t="shared" si="8"/>
        <v>-1.8353670443801189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1.227561029947297</v>
      </c>
      <c r="W25" s="44">
        <f ca="1" t="shared" si="12"/>
        <v>0.20401644076871783</v>
      </c>
    </row>
    <row r="26" spans="2:23" ht="12.75">
      <c r="B26" s="8" t="s">
        <v>45</v>
      </c>
      <c r="C26" s="41" t="s">
        <v>10</v>
      </c>
      <c r="D26" s="42">
        <f ca="1" t="shared" si="0"/>
        <v>6.515365744627124</v>
      </c>
      <c r="E26" s="24">
        <f ca="1" t="shared" si="1"/>
        <v>87.23318139870705</v>
      </c>
      <c r="F26" s="23">
        <f ca="1" t="shared" si="2"/>
        <v>6.653015124584279</v>
      </c>
      <c r="G26" s="23">
        <f ca="1" t="shared" si="3"/>
        <v>7.999577873005208</v>
      </c>
      <c r="H26" s="23">
        <f ca="1" t="shared" si="4"/>
        <v>5.1620175927261265</v>
      </c>
      <c r="I26" s="23">
        <f ca="1" t="shared" si="5"/>
        <v>4.961179368607411</v>
      </c>
      <c r="J26" s="5"/>
      <c r="L26" s="15">
        <f t="shared" si="6"/>
        <v>1.3465627484209293</v>
      </c>
      <c r="M26" s="15">
        <f t="shared" si="7"/>
        <v>-2.8375602802790816</v>
      </c>
      <c r="N26" s="15">
        <f t="shared" si="8"/>
        <v>-3.0383985043977972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0.8844115837507126</v>
      </c>
      <c r="W26" s="44">
        <f ca="1" t="shared" si="12"/>
        <v>0.9914577185664224</v>
      </c>
    </row>
    <row r="27" spans="2:23" ht="12.75">
      <c r="B27" s="8" t="s">
        <v>45</v>
      </c>
      <c r="C27" s="41" t="s">
        <v>11</v>
      </c>
      <c r="D27" s="42">
        <f ca="1" t="shared" si="0"/>
        <v>6.350421924916203</v>
      </c>
      <c r="E27" s="24">
        <f ca="1" t="shared" si="1"/>
        <v>92.87741115930544</v>
      </c>
      <c r="F27" s="23">
        <f ca="1" t="shared" si="2"/>
        <v>7.8203169305385725</v>
      </c>
      <c r="G27" s="23">
        <f ca="1" t="shared" si="3"/>
        <v>5.525935141546945</v>
      </c>
      <c r="H27" s="23">
        <f ca="1" t="shared" si="4"/>
        <v>4.961979299442832</v>
      </c>
      <c r="I27" s="23">
        <f ca="1" t="shared" si="5"/>
        <v>1.1978073766109336</v>
      </c>
      <c r="J27" s="5"/>
      <c r="L27" s="15">
        <f t="shared" si="6"/>
        <v>-2.294381788991627</v>
      </c>
      <c r="M27" s="15">
        <f t="shared" si="7"/>
        <v>-0.5639558421041135</v>
      </c>
      <c r="N27" s="15">
        <f t="shared" si="8"/>
        <v>-4.328127764936012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-0.3706598146103781</v>
      </c>
      <c r="W27" s="44">
        <f ca="1" t="shared" si="12"/>
        <v>-2.1360269791994684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5.99781067423626</v>
      </c>
      <c r="E29" s="18">
        <f t="shared" si="13"/>
        <v>87.70346014606716</v>
      </c>
      <c r="F29" s="18">
        <f t="shared" si="13"/>
        <v>6.405050112601485</v>
      </c>
      <c r="G29" s="18">
        <f t="shared" si="13"/>
        <v>6.060308833165458</v>
      </c>
      <c r="H29" s="18">
        <f t="shared" si="13"/>
        <v>5.0852111512352325</v>
      </c>
      <c r="I29" s="18">
        <f t="shared" si="13"/>
        <v>4.3717119399381135</v>
      </c>
      <c r="J29" s="5"/>
      <c r="M29" s="18">
        <f>AVERAGE(M18:M27)</f>
        <v>-0.9750976819302256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1.0065784877223567</v>
      </c>
      <c r="E30" s="18">
        <f t="shared" si="14"/>
        <v>6.948085454160311</v>
      </c>
      <c r="F30" s="18">
        <f t="shared" si="14"/>
        <v>1.4328680378956107</v>
      </c>
      <c r="G30" s="18">
        <f t="shared" si="14"/>
        <v>1.4994340716330417</v>
      </c>
      <c r="H30" s="18">
        <f t="shared" si="14"/>
        <v>2.455159828641739</v>
      </c>
      <c r="I30" s="18">
        <f t="shared" si="14"/>
        <v>2.344577999440974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7.080268336613464</v>
      </c>
      <c r="E40" s="22">
        <f aca="true" ca="1" t="shared" si="18" ref="E40:E49">$E$34+$E$36*NORMSINV(RAND())</f>
        <v>85.89932180046387</v>
      </c>
      <c r="F40" s="22">
        <f aca="true" ca="1" t="shared" si="19" ref="F40:F49">D40+F$34+T40+F$36*NORMSINV(RAND())</f>
        <v>6.973631980140528</v>
      </c>
      <c r="G40" s="22">
        <f aca="true" ca="1" t="shared" si="20" ref="G40:G49">D40+G$34+U40+G$36*NORMSINV(RAND())</f>
        <v>6.686395884206496</v>
      </c>
      <c r="H40" s="22">
        <f aca="true" ca="1" t="shared" si="21" ref="H40:H49">D40+H$34+V40+H$36*NORMSINV(RAND())</f>
        <v>5.170681917532847</v>
      </c>
      <c r="I40" s="22">
        <f aca="true" ca="1" t="shared" si="22" ref="I40:I49">D40+I$34+W40+I$36*NORMSINV(RAND())</f>
        <v>5.0623314103342185</v>
      </c>
      <c r="L40" s="22">
        <f aca="true" t="shared" si="23" ref="L40:L49">G40-F40</f>
        <v>-0.2872360959340323</v>
      </c>
      <c r="M40" s="22">
        <f aca="true" t="shared" si="24" ref="M40:M49">H40-G40</f>
        <v>-1.5157139666736485</v>
      </c>
      <c r="N40" s="22">
        <f aca="true" t="shared" si="25" ref="N40:N49">I40-G40</f>
        <v>-1.6240644738722771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0.20656069222447804</v>
      </c>
      <c r="W40" s="52">
        <f aca="true" ca="1" t="shared" si="29" ref="W40:W49">I$38*($E$38*(E40-$E$34)/$E$36+SQRT(1-$E$38^2)*NORMSINV(RAND()))</f>
        <v>1.7232350996677865</v>
      </c>
    </row>
    <row r="41" spans="2:23" ht="12.75">
      <c r="B41" s="11" t="s">
        <v>46</v>
      </c>
      <c r="C41" s="11" t="s">
        <v>13</v>
      </c>
      <c r="D41" s="52">
        <f ca="1" t="shared" si="17"/>
        <v>5.642737383860689</v>
      </c>
      <c r="E41" s="22">
        <f ca="1" t="shared" si="18"/>
        <v>92.32882278509283</v>
      </c>
      <c r="F41" s="22">
        <f ca="1" t="shared" si="19"/>
        <v>3.8904850389602004</v>
      </c>
      <c r="G41" s="22">
        <f ca="1" t="shared" si="20"/>
        <v>4.035776064641524</v>
      </c>
      <c r="H41" s="22">
        <f ca="1" t="shared" si="21"/>
        <v>1.525278417798258</v>
      </c>
      <c r="I41" s="22">
        <f ca="1" t="shared" si="22"/>
        <v>2.9951641013469503</v>
      </c>
      <c r="L41" s="22">
        <f t="shared" si="23"/>
        <v>0.14529102568132402</v>
      </c>
      <c r="M41" s="22">
        <f t="shared" si="24"/>
        <v>-2.5104976468432665</v>
      </c>
      <c r="N41" s="22">
        <f t="shared" si="25"/>
        <v>-1.040611963294574</v>
      </c>
      <c r="T41" s="52">
        <f ca="1" t="shared" si="26"/>
        <v>0</v>
      </c>
      <c r="U41" s="52">
        <f ca="1" t="shared" si="27"/>
        <v>0</v>
      </c>
      <c r="V41" s="52">
        <f ca="1" t="shared" si="28"/>
        <v>-1.060715020173105</v>
      </c>
      <c r="W41" s="52">
        <f ca="1" t="shared" si="29"/>
        <v>-0.20131779404237227</v>
      </c>
    </row>
    <row r="42" spans="2:23" ht="12.75">
      <c r="B42" s="11" t="s">
        <v>46</v>
      </c>
      <c r="C42" s="11" t="s">
        <v>14</v>
      </c>
      <c r="D42" s="52">
        <f ca="1" t="shared" si="17"/>
        <v>6.071350415324572</v>
      </c>
      <c r="E42" s="22">
        <f ca="1" t="shared" si="18"/>
        <v>97.79038023371818</v>
      </c>
      <c r="F42" s="22">
        <f ca="1" t="shared" si="19"/>
        <v>6.337041517228091</v>
      </c>
      <c r="G42" s="22">
        <f ca="1" t="shared" si="20"/>
        <v>5.880451903580306</v>
      </c>
      <c r="H42" s="22">
        <f ca="1" t="shared" si="21"/>
        <v>1.436278516657226</v>
      </c>
      <c r="I42" s="22">
        <f ca="1" t="shared" si="22"/>
        <v>1.5546478518579403</v>
      </c>
      <c r="L42" s="22">
        <f t="shared" si="23"/>
        <v>-0.45658961364778516</v>
      </c>
      <c r="M42" s="22">
        <f t="shared" si="24"/>
        <v>-4.4441733869230795</v>
      </c>
      <c r="N42" s="22">
        <f t="shared" si="25"/>
        <v>-4.325804051722365</v>
      </c>
      <c r="T42" s="52">
        <f ca="1" t="shared" si="26"/>
        <v>0</v>
      </c>
      <c r="U42" s="52">
        <f ca="1" t="shared" si="27"/>
        <v>0</v>
      </c>
      <c r="V42" s="52">
        <f ca="1" t="shared" si="28"/>
        <v>-1.4499829621898588</v>
      </c>
      <c r="W42" s="52">
        <f ca="1" t="shared" si="29"/>
        <v>-2.796916230904066</v>
      </c>
    </row>
    <row r="43" spans="2:23" ht="12.75">
      <c r="B43" s="11" t="s">
        <v>46</v>
      </c>
      <c r="C43" s="11" t="s">
        <v>15</v>
      </c>
      <c r="D43" s="52">
        <f ca="1" t="shared" si="17"/>
        <v>5.631481593044198</v>
      </c>
      <c r="E43" s="22">
        <f ca="1" t="shared" si="18"/>
        <v>85.34368568386554</v>
      </c>
      <c r="F43" s="22">
        <f ca="1" t="shared" si="19"/>
        <v>5.2854511864688485</v>
      </c>
      <c r="G43" s="22">
        <f ca="1" t="shared" si="20"/>
        <v>5.708594606162436</v>
      </c>
      <c r="H43" s="22">
        <f ca="1" t="shared" si="21"/>
        <v>6.493372538848619</v>
      </c>
      <c r="I43" s="22">
        <f ca="1" t="shared" si="22"/>
        <v>5.678655784191605</v>
      </c>
      <c r="L43" s="22">
        <f t="shared" si="23"/>
        <v>0.42314341969358793</v>
      </c>
      <c r="M43" s="22">
        <f t="shared" si="24"/>
        <v>0.7847779326861826</v>
      </c>
      <c r="N43" s="22">
        <f t="shared" si="25"/>
        <v>-0.02993882197083142</v>
      </c>
      <c r="T43" s="52">
        <f ca="1" t="shared" si="26"/>
        <v>0</v>
      </c>
      <c r="U43" s="52">
        <f ca="1" t="shared" si="27"/>
        <v>0</v>
      </c>
      <c r="V43" s="52">
        <f ca="1" t="shared" si="28"/>
        <v>2.81588866872882</v>
      </c>
      <c r="W43" s="52">
        <f ca="1" t="shared" si="29"/>
        <v>1.4160176065053016</v>
      </c>
    </row>
    <row r="44" spans="2:23" ht="12.75">
      <c r="B44" s="11" t="s">
        <v>46</v>
      </c>
      <c r="C44" s="11" t="s">
        <v>16</v>
      </c>
      <c r="D44" s="52">
        <f ca="1" t="shared" si="17"/>
        <v>5.885709372417856</v>
      </c>
      <c r="E44" s="22">
        <f ca="1" t="shared" si="18"/>
        <v>91.12230843859739</v>
      </c>
      <c r="F44" s="22">
        <f ca="1" t="shared" si="19"/>
        <v>6.351935101707268</v>
      </c>
      <c r="G44" s="22">
        <f ca="1" t="shared" si="20"/>
        <v>4.586877343380035</v>
      </c>
      <c r="H44" s="22">
        <f ca="1" t="shared" si="21"/>
        <v>3.873468407741334</v>
      </c>
      <c r="I44" s="22">
        <f ca="1" t="shared" si="22"/>
        <v>4.244555312936227</v>
      </c>
      <c r="L44" s="22">
        <f t="shared" si="23"/>
        <v>-1.7650577583272327</v>
      </c>
      <c r="M44" s="22">
        <f t="shared" si="24"/>
        <v>-0.713408935638701</v>
      </c>
      <c r="N44" s="22">
        <f t="shared" si="25"/>
        <v>-0.3423220304438077</v>
      </c>
      <c r="T44" s="52">
        <f ca="1" t="shared" si="26"/>
        <v>0</v>
      </c>
      <c r="U44" s="52">
        <f ca="1" t="shared" si="27"/>
        <v>0</v>
      </c>
      <c r="V44" s="52">
        <f ca="1" t="shared" si="28"/>
        <v>-0.501763518905153</v>
      </c>
      <c r="W44" s="52">
        <f ca="1" t="shared" si="29"/>
        <v>0.45337324513534943</v>
      </c>
    </row>
    <row r="45" spans="2:23" ht="12.75">
      <c r="B45" s="11" t="s">
        <v>46</v>
      </c>
      <c r="C45" s="11" t="s">
        <v>17</v>
      </c>
      <c r="D45" s="52">
        <f ca="1" t="shared" si="17"/>
        <v>5.32411440350776</v>
      </c>
      <c r="E45" s="22">
        <f ca="1" t="shared" si="18"/>
        <v>89.5020138591972</v>
      </c>
      <c r="F45" s="22">
        <f ca="1" t="shared" si="19"/>
        <v>7.411599202582538</v>
      </c>
      <c r="G45" s="22">
        <f ca="1" t="shared" si="20"/>
        <v>4.342784258786332</v>
      </c>
      <c r="H45" s="22">
        <f ca="1" t="shared" si="21"/>
        <v>3.5928531599229183</v>
      </c>
      <c r="I45" s="22">
        <f ca="1" t="shared" si="22"/>
        <v>4.518867472238818</v>
      </c>
      <c r="L45" s="22">
        <f t="shared" si="23"/>
        <v>-3.0688149437962062</v>
      </c>
      <c r="M45" s="22">
        <f t="shared" si="24"/>
        <v>-0.7499310988634136</v>
      </c>
      <c r="N45" s="22">
        <f t="shared" si="25"/>
        <v>0.17608321345248612</v>
      </c>
      <c r="T45" s="52">
        <f ca="1" t="shared" si="26"/>
        <v>0</v>
      </c>
      <c r="U45" s="52">
        <f ca="1" t="shared" si="27"/>
        <v>0</v>
      </c>
      <c r="V45" s="52">
        <f ca="1" t="shared" si="28"/>
        <v>-0.35359440399569964</v>
      </c>
      <c r="W45" s="52">
        <f ca="1" t="shared" si="29"/>
        <v>0.7646598750171857</v>
      </c>
    </row>
    <row r="46" spans="2:23" ht="12.75">
      <c r="B46" s="11" t="s">
        <v>46</v>
      </c>
      <c r="C46" s="11" t="s">
        <v>18</v>
      </c>
      <c r="D46" s="52">
        <f ca="1" t="shared" si="17"/>
        <v>4.8136705985570565</v>
      </c>
      <c r="E46" s="22">
        <f ca="1" t="shared" si="18"/>
        <v>92.69005815678658</v>
      </c>
      <c r="F46" s="22">
        <f ca="1" t="shared" si="19"/>
        <v>4.484199144989805</v>
      </c>
      <c r="G46" s="22">
        <f ca="1" t="shared" si="20"/>
        <v>5.522482244107466</v>
      </c>
      <c r="H46" s="22">
        <f ca="1" t="shared" si="21"/>
        <v>2.490192369117321</v>
      </c>
      <c r="I46" s="22">
        <f ca="1" t="shared" si="22"/>
        <v>3.32630196181758</v>
      </c>
      <c r="L46" s="22">
        <f t="shared" si="23"/>
        <v>1.0382830991176606</v>
      </c>
      <c r="M46" s="22">
        <f t="shared" si="24"/>
        <v>-3.032289874990145</v>
      </c>
      <c r="N46" s="22">
        <f t="shared" si="25"/>
        <v>-2.1961802822898857</v>
      </c>
      <c r="T46" s="52">
        <f ca="1" t="shared" si="26"/>
        <v>0</v>
      </c>
      <c r="U46" s="52">
        <f ca="1" t="shared" si="27"/>
        <v>0</v>
      </c>
      <c r="V46" s="52">
        <f ca="1" t="shared" si="28"/>
        <v>-1.040502900280593</v>
      </c>
      <c r="W46" s="52">
        <f ca="1" t="shared" si="29"/>
        <v>-1.2436707640596314</v>
      </c>
    </row>
    <row r="47" spans="2:23" ht="12.75">
      <c r="B47" s="11" t="s">
        <v>46</v>
      </c>
      <c r="C47" s="11" t="s">
        <v>19</v>
      </c>
      <c r="D47" s="52">
        <f ca="1" t="shared" si="17"/>
        <v>5.660241741704171</v>
      </c>
      <c r="E47" s="22">
        <f ca="1" t="shared" si="18"/>
        <v>91.42798276750776</v>
      </c>
      <c r="F47" s="22">
        <f ca="1" t="shared" si="19"/>
        <v>5.238907598310165</v>
      </c>
      <c r="G47" s="22">
        <f ca="1" t="shared" si="20"/>
        <v>5.594160283072914</v>
      </c>
      <c r="H47" s="22">
        <f ca="1" t="shared" si="21"/>
        <v>4.467322839474503</v>
      </c>
      <c r="I47" s="22">
        <f ca="1" t="shared" si="22"/>
        <v>3.496313701955601</v>
      </c>
      <c r="L47" s="22">
        <f t="shared" si="23"/>
        <v>0.35525268476274885</v>
      </c>
      <c r="M47" s="22">
        <f t="shared" si="24"/>
        <v>-1.1268374435984114</v>
      </c>
      <c r="N47" s="22">
        <f t="shared" si="25"/>
        <v>-2.097846581117313</v>
      </c>
      <c r="T47" s="52">
        <f ca="1" t="shared" si="26"/>
        <v>0</v>
      </c>
      <c r="U47" s="52">
        <f ca="1" t="shared" si="27"/>
        <v>0</v>
      </c>
      <c r="V47" s="52">
        <f ca="1" t="shared" si="28"/>
        <v>0.17166320490917308</v>
      </c>
      <c r="W47" s="52">
        <f ca="1" t="shared" si="29"/>
        <v>-0.14289057452264953</v>
      </c>
    </row>
    <row r="48" spans="2:23" ht="12.75">
      <c r="B48" s="11" t="s">
        <v>46</v>
      </c>
      <c r="C48" s="11" t="s">
        <v>20</v>
      </c>
      <c r="D48" s="52">
        <f ca="1" t="shared" si="17"/>
        <v>6.853523570439641</v>
      </c>
      <c r="E48" s="22">
        <f ca="1" t="shared" si="18"/>
        <v>93.02815064349758</v>
      </c>
      <c r="F48" s="22">
        <f ca="1" t="shared" si="19"/>
        <v>7.051310800331996</v>
      </c>
      <c r="G48" s="22">
        <f ca="1" t="shared" si="20"/>
        <v>4.2592281906733085</v>
      </c>
      <c r="H48" s="22">
        <f ca="1" t="shared" si="21"/>
        <v>3.554941216763152</v>
      </c>
      <c r="I48" s="22">
        <f ca="1" t="shared" si="22"/>
        <v>2.7170783263951526</v>
      </c>
      <c r="L48" s="22">
        <f t="shared" si="23"/>
        <v>-2.7920826096586877</v>
      </c>
      <c r="M48" s="22">
        <f t="shared" si="24"/>
        <v>-0.7042869739101567</v>
      </c>
      <c r="N48" s="22">
        <f t="shared" si="25"/>
        <v>-1.542149864278156</v>
      </c>
      <c r="T48" s="52">
        <f ca="1" t="shared" si="26"/>
        <v>0</v>
      </c>
      <c r="U48" s="52">
        <f ca="1" t="shared" si="27"/>
        <v>0</v>
      </c>
      <c r="V48" s="52">
        <f ca="1" t="shared" si="28"/>
        <v>-1.445110340198112</v>
      </c>
      <c r="W48" s="52">
        <f ca="1" t="shared" si="29"/>
        <v>-0.6617352886692629</v>
      </c>
    </row>
    <row r="49" spans="2:23" ht="12.75">
      <c r="B49" s="11" t="s">
        <v>46</v>
      </c>
      <c r="C49" s="11" t="s">
        <v>21</v>
      </c>
      <c r="D49" s="52">
        <f ca="1" t="shared" si="17"/>
        <v>4.383491751099543</v>
      </c>
      <c r="E49" s="22">
        <f ca="1" t="shared" si="18"/>
        <v>90.14292469740565</v>
      </c>
      <c r="F49" s="22">
        <f ca="1" t="shared" si="19"/>
        <v>4.224516695152495</v>
      </c>
      <c r="G49" s="22">
        <f ca="1" t="shared" si="20"/>
        <v>3.5988499730740684</v>
      </c>
      <c r="H49" s="22">
        <f ca="1" t="shared" si="21"/>
        <v>1.5436191111837672</v>
      </c>
      <c r="I49" s="22">
        <f ca="1" t="shared" si="22"/>
        <v>1.9773252618711654</v>
      </c>
      <c r="L49" s="22">
        <f t="shared" si="23"/>
        <v>-0.6256667220784267</v>
      </c>
      <c r="M49" s="22">
        <f t="shared" si="24"/>
        <v>-2.0552308618903012</v>
      </c>
      <c r="N49" s="22">
        <f t="shared" si="25"/>
        <v>-1.621524711202903</v>
      </c>
      <c r="T49" s="52">
        <f ca="1" t="shared" si="26"/>
        <v>0</v>
      </c>
      <c r="U49" s="52">
        <f ca="1" t="shared" si="27"/>
        <v>0</v>
      </c>
      <c r="V49" s="52">
        <f ca="1" t="shared" si="28"/>
        <v>-1.1811598850461567</v>
      </c>
      <c r="W49" s="52">
        <f ca="1" t="shared" si="29"/>
        <v>-0.9701141677053624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5.734658916656894</v>
      </c>
      <c r="E51" s="18">
        <f t="shared" si="30"/>
        <v>90.92756490661326</v>
      </c>
      <c r="F51" s="18">
        <f t="shared" si="30"/>
        <v>5.724907826587193</v>
      </c>
      <c r="G51" s="18">
        <f t="shared" si="30"/>
        <v>5.021560075168489</v>
      </c>
      <c r="H51" s="18">
        <f t="shared" si="30"/>
        <v>3.414800849503994</v>
      </c>
      <c r="I51" s="18">
        <f t="shared" si="30"/>
        <v>3.5571241184945257</v>
      </c>
      <c r="M51" s="18">
        <f>AVERAGE(M40:M49)</f>
        <v>-1.6067592256644943</v>
      </c>
    </row>
    <row r="52" spans="3:9" ht="12.75">
      <c r="C52" s="31" t="s">
        <v>0</v>
      </c>
      <c r="D52" s="54">
        <f aca="true" t="shared" si="31" ref="D52:I52">STDEV(D40:D49)</f>
        <v>0.8209582654761195</v>
      </c>
      <c r="E52" s="18">
        <f t="shared" si="31"/>
        <v>3.589796276873463</v>
      </c>
      <c r="F52" s="18">
        <f t="shared" si="31"/>
        <v>1.2700136666508508</v>
      </c>
      <c r="G52" s="18">
        <f t="shared" si="31"/>
        <v>0.9880898320903533</v>
      </c>
      <c r="H52" s="18">
        <f t="shared" si="31"/>
        <v>1.6921816939792695</v>
      </c>
      <c r="I52" s="18">
        <f t="shared" si="31"/>
        <v>1.3227994691321185</v>
      </c>
    </row>
    <row r="54" spans="11:14" ht="12.75">
      <c r="K54" s="17" t="s">
        <v>39</v>
      </c>
      <c r="L54" s="18">
        <f>MAX(L18:L27,L40:L49)</f>
        <v>1.5047236184686756</v>
      </c>
      <c r="M54" s="18">
        <f>MAX(M18:M27,M40:M49)</f>
        <v>4.52106172748241</v>
      </c>
      <c r="N54" s="18">
        <f>MAX(N18:N27,N40:N49)</f>
        <v>3.1400834379171663</v>
      </c>
    </row>
    <row r="55" spans="11:14" ht="12.75">
      <c r="K55" s="17" t="s">
        <v>40</v>
      </c>
      <c r="L55" s="18">
        <f>MIN(L18:L27,L40:L49)</f>
        <v>-3.0688149437962062</v>
      </c>
      <c r="M55" s="18">
        <f>MIN(M18:M27,M40:M49)</f>
        <v>-5.786848293739863</v>
      </c>
      <c r="N55" s="18">
        <f>MIN(N18:N27,N40:N49)</f>
        <v>-5.118992205393029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87.70346014606716</v>
      </c>
      <c r="F58" s="2">
        <v>-10</v>
      </c>
      <c r="G58" s="5">
        <f>F59</f>
        <v>-0.9750976819302256</v>
      </c>
      <c r="H58" s="5">
        <f>E58</f>
        <v>87.70346014606716</v>
      </c>
    </row>
    <row r="59" spans="4:8" ht="12.75">
      <c r="D59" s="1"/>
      <c r="E59" s="55">
        <f>E58</f>
        <v>87.70346014606716</v>
      </c>
      <c r="F59" s="5">
        <f>M29</f>
        <v>-0.9750976819302256</v>
      </c>
      <c r="G59" s="5">
        <f>G58</f>
        <v>-0.9750976819302256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90.92756490661326</v>
      </c>
      <c r="F61" s="2">
        <f>F58</f>
        <v>-10</v>
      </c>
      <c r="G61" s="5">
        <f>F62</f>
        <v>-1.6067592256644943</v>
      </c>
      <c r="H61" s="5">
        <f>E61</f>
        <v>90.92756490661326</v>
      </c>
    </row>
    <row r="62" spans="4:8" ht="12.75">
      <c r="D62" s="1"/>
      <c r="E62" s="55">
        <f>E61</f>
        <v>90.92756490661326</v>
      </c>
      <c r="F62" s="5">
        <f>M51</f>
        <v>-1.6067592256644943</v>
      </c>
      <c r="G62" s="5">
        <f>G61</f>
        <v>-1.6067592256644943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89.3155125263402</v>
      </c>
      <c r="F64" s="2">
        <f>F61</f>
        <v>-10</v>
      </c>
    </row>
    <row r="65" spans="5:6" ht="12.75">
      <c r="E65" s="55">
        <f>E64</f>
        <v>89.3155125263402</v>
      </c>
      <c r="F65" s="5">
        <f>M54</f>
        <v>4.52106172748241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8"/>
  <sheetViews>
    <sheetView tabSelected="1" zoomScalePageLayoutView="0" workbookViewId="0" topLeftCell="A14">
      <selection activeCell="U32" sqref="U32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0</v>
      </c>
      <c r="I11" s="34">
        <v>0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6.3606111694653436</v>
      </c>
      <c r="E18" s="24">
        <f aca="true" ca="1" t="shared" si="1" ref="E18:E27">$E$11+$E$13*NORMSINV(RAND())</f>
        <v>88.33131198344559</v>
      </c>
      <c r="F18" s="23">
        <f aca="true" ca="1" t="shared" si="2" ref="F18:F27">D18+F$11+T18+F$13*NORMSINV(RAND())</f>
        <v>5.275149537006234</v>
      </c>
      <c r="G18" s="23">
        <f aca="true" ca="1" t="shared" si="3" ref="G18:G27">D18+G$11+U18+G$13*NORMSINV(RAND())</f>
        <v>7.0600703031727265</v>
      </c>
      <c r="H18" s="23">
        <f aca="true" ca="1" t="shared" si="4" ref="H18:H27">D18+H$11+V18+H$13*NORMSINV(RAND())</f>
        <v>4.948455909576463</v>
      </c>
      <c r="I18" s="23">
        <f aca="true" ca="1" t="shared" si="5" ref="I18:I27">D18+I$11+W18+I$13*NORMSINV(RAND())</f>
        <v>5.4270452555378395</v>
      </c>
      <c r="J18" s="5"/>
      <c r="L18" s="15">
        <f aca="true" t="shared" si="6" ref="L18:L27">G18-F18</f>
        <v>1.7849207661664925</v>
      </c>
      <c r="M18" s="15">
        <f aca="true" t="shared" si="7" ref="M18:M27">H18-G18</f>
        <v>-2.1116143935962635</v>
      </c>
      <c r="N18" s="15">
        <f aca="true" t="shared" si="8" ref="N18:N27">I18-G18</f>
        <v>-1.633025047634887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0</v>
      </c>
      <c r="W18" s="44">
        <f aca="true" ca="1" t="shared" si="12" ref="W18:W27">I$15*($E$15*(E18-$E$11)/$E$13+SQRT(1-$E$15^2)*NORMSINV(RAND()))</f>
        <v>0</v>
      </c>
    </row>
    <row r="19" spans="2:23" ht="12.75">
      <c r="B19" s="8" t="s">
        <v>45</v>
      </c>
      <c r="C19" s="41" t="s">
        <v>3</v>
      </c>
      <c r="D19" s="42">
        <f ca="1" t="shared" si="0"/>
        <v>3.739452631703152</v>
      </c>
      <c r="E19" s="24">
        <f ca="1" t="shared" si="1"/>
        <v>87.66114786788845</v>
      </c>
      <c r="F19" s="23">
        <f ca="1" t="shared" si="2"/>
        <v>4.311981654405495</v>
      </c>
      <c r="G19" s="23">
        <f ca="1" t="shared" si="3"/>
        <v>3.1234539676954896</v>
      </c>
      <c r="H19" s="23">
        <f ca="1" t="shared" si="4"/>
        <v>3.0460644371996803</v>
      </c>
      <c r="I19" s="23">
        <f ca="1" t="shared" si="5"/>
        <v>4.189689823150174</v>
      </c>
      <c r="J19" s="5"/>
      <c r="L19" s="15">
        <f t="shared" si="6"/>
        <v>-1.1885276867100059</v>
      </c>
      <c r="M19" s="15">
        <f t="shared" si="7"/>
        <v>-0.07738953049580921</v>
      </c>
      <c r="N19" s="15">
        <f t="shared" si="8"/>
        <v>1.0662358554546847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0</v>
      </c>
      <c r="W19" s="44">
        <f ca="1" t="shared" si="12"/>
        <v>0</v>
      </c>
    </row>
    <row r="20" spans="2:23" ht="12.75">
      <c r="B20" s="8" t="s">
        <v>45</v>
      </c>
      <c r="C20" s="41" t="s">
        <v>4</v>
      </c>
      <c r="D20" s="42">
        <f ca="1" t="shared" si="0"/>
        <v>6.084819854101389</v>
      </c>
      <c r="E20" s="24">
        <f ca="1" t="shared" si="1"/>
        <v>86.10780504132383</v>
      </c>
      <c r="F20" s="23">
        <f ca="1" t="shared" si="2"/>
        <v>6.623771627464819</v>
      </c>
      <c r="G20" s="23">
        <f ca="1" t="shared" si="3"/>
        <v>5.073157465941092</v>
      </c>
      <c r="H20" s="23">
        <f ca="1" t="shared" si="4"/>
        <v>6.465834519440141</v>
      </c>
      <c r="I20" s="23">
        <f ca="1" t="shared" si="5"/>
        <v>6.0204471180631565</v>
      </c>
      <c r="J20" s="5"/>
      <c r="L20" s="15">
        <f t="shared" si="6"/>
        <v>-1.5506141615237272</v>
      </c>
      <c r="M20" s="15">
        <f t="shared" si="7"/>
        <v>1.3926770534990487</v>
      </c>
      <c r="N20" s="15">
        <f t="shared" si="8"/>
        <v>0.9472896521220644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0</v>
      </c>
      <c r="W20" s="44">
        <f ca="1" t="shared" si="12"/>
        <v>0</v>
      </c>
    </row>
    <row r="21" spans="2:23" ht="12.75">
      <c r="B21" s="8" t="s">
        <v>45</v>
      </c>
      <c r="C21" s="41" t="s">
        <v>5</v>
      </c>
      <c r="D21" s="42">
        <f ca="1" t="shared" si="0"/>
        <v>5.282215139801184</v>
      </c>
      <c r="E21" s="24">
        <f ca="1" t="shared" si="1"/>
        <v>94.29334979079498</v>
      </c>
      <c r="F21" s="23">
        <f ca="1" t="shared" si="2"/>
        <v>6.1808041326710565</v>
      </c>
      <c r="G21" s="23">
        <f ca="1" t="shared" si="3"/>
        <v>5.33621096419639</v>
      </c>
      <c r="H21" s="23">
        <f ca="1" t="shared" si="4"/>
        <v>2.974341452364431</v>
      </c>
      <c r="I21" s="23">
        <f ca="1" t="shared" si="5"/>
        <v>5.118649676985914</v>
      </c>
      <c r="J21" s="5"/>
      <c r="L21" s="15">
        <f t="shared" si="6"/>
        <v>-0.8445931684746668</v>
      </c>
      <c r="M21" s="15">
        <f t="shared" si="7"/>
        <v>-2.3618695118319586</v>
      </c>
      <c r="N21" s="15">
        <f t="shared" si="8"/>
        <v>-0.21756128721047574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0</v>
      </c>
      <c r="W21" s="44">
        <f ca="1" t="shared" si="12"/>
        <v>0</v>
      </c>
    </row>
    <row r="22" spans="2:23" ht="12.75">
      <c r="B22" s="8" t="s">
        <v>45</v>
      </c>
      <c r="C22" s="41" t="s">
        <v>6</v>
      </c>
      <c r="D22" s="42">
        <f ca="1" t="shared" si="0"/>
        <v>5.4573748684491</v>
      </c>
      <c r="E22" s="24">
        <f ca="1" t="shared" si="1"/>
        <v>89.4738069959662</v>
      </c>
      <c r="F22" s="23">
        <f ca="1" t="shared" si="2"/>
        <v>4.6829662288943315</v>
      </c>
      <c r="G22" s="23">
        <f ca="1" t="shared" si="3"/>
        <v>4.104496514380566</v>
      </c>
      <c r="H22" s="23">
        <f ca="1" t="shared" si="4"/>
        <v>5.006543535776655</v>
      </c>
      <c r="I22" s="23">
        <f ca="1" t="shared" si="5"/>
        <v>4.643592004820175</v>
      </c>
      <c r="J22" s="5"/>
      <c r="L22" s="15">
        <f t="shared" si="6"/>
        <v>-0.5784697145137656</v>
      </c>
      <c r="M22" s="15">
        <f t="shared" si="7"/>
        <v>0.9020470213960889</v>
      </c>
      <c r="N22" s="15">
        <f t="shared" si="8"/>
        <v>0.5390954904396095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</v>
      </c>
      <c r="W22" s="44">
        <f ca="1" t="shared" si="12"/>
        <v>0</v>
      </c>
    </row>
    <row r="23" spans="2:23" ht="12.75">
      <c r="B23" s="8" t="s">
        <v>45</v>
      </c>
      <c r="C23" s="41" t="s">
        <v>7</v>
      </c>
      <c r="D23" s="42">
        <f ca="1" t="shared" si="0"/>
        <v>5.549585577006316</v>
      </c>
      <c r="E23" s="24">
        <f ca="1" t="shared" si="1"/>
        <v>89.48217182339255</v>
      </c>
      <c r="F23" s="23">
        <f ca="1" t="shared" si="2"/>
        <v>5.987027736567273</v>
      </c>
      <c r="G23" s="23">
        <f ca="1" t="shared" si="3"/>
        <v>7.327949174588074</v>
      </c>
      <c r="H23" s="23">
        <f ca="1" t="shared" si="4"/>
        <v>6.267387406819087</v>
      </c>
      <c r="I23" s="23">
        <f ca="1" t="shared" si="5"/>
        <v>5.676547127150272</v>
      </c>
      <c r="J23" s="5"/>
      <c r="L23" s="15">
        <f t="shared" si="6"/>
        <v>1.3409214380208008</v>
      </c>
      <c r="M23" s="15">
        <f t="shared" si="7"/>
        <v>-1.060561767768987</v>
      </c>
      <c r="N23" s="15">
        <f t="shared" si="8"/>
        <v>-1.6514020474378022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0</v>
      </c>
      <c r="W23" s="44">
        <f ca="1" t="shared" si="12"/>
        <v>0</v>
      </c>
    </row>
    <row r="24" spans="2:23" ht="12.75">
      <c r="B24" s="8" t="s">
        <v>45</v>
      </c>
      <c r="C24" s="41" t="s">
        <v>8</v>
      </c>
      <c r="D24" s="42">
        <f ca="1" t="shared" si="0"/>
        <v>4.390254336668738</v>
      </c>
      <c r="E24" s="24">
        <f ca="1" t="shared" si="1"/>
        <v>97.0621885620962</v>
      </c>
      <c r="F24" s="23">
        <f ca="1" t="shared" si="2"/>
        <v>3.997728540860949</v>
      </c>
      <c r="G24" s="23">
        <f ca="1" t="shared" si="3"/>
        <v>4.1828934698099</v>
      </c>
      <c r="H24" s="23">
        <f ca="1" t="shared" si="4"/>
        <v>5.048142247947</v>
      </c>
      <c r="I24" s="23">
        <f ca="1" t="shared" si="5"/>
        <v>4.264002355124228</v>
      </c>
      <c r="J24" s="5"/>
      <c r="L24" s="15">
        <f t="shared" si="6"/>
        <v>0.18516492894895142</v>
      </c>
      <c r="M24" s="15">
        <f t="shared" si="7"/>
        <v>0.8652487781370999</v>
      </c>
      <c r="N24" s="15">
        <f t="shared" si="8"/>
        <v>0.08110888531432803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0</v>
      </c>
      <c r="W24" s="44">
        <f ca="1" t="shared" si="12"/>
        <v>0</v>
      </c>
    </row>
    <row r="25" spans="2:23" ht="12.75">
      <c r="B25" s="8" t="s">
        <v>45</v>
      </c>
      <c r="C25" s="41" t="s">
        <v>9</v>
      </c>
      <c r="D25" s="42">
        <f ca="1" t="shared" si="0"/>
        <v>6.481994721950467</v>
      </c>
      <c r="E25" s="24">
        <f ca="1" t="shared" si="1"/>
        <v>91.95486277765183</v>
      </c>
      <c r="F25" s="23">
        <f ca="1" t="shared" si="2"/>
        <v>7.654871691436687</v>
      </c>
      <c r="G25" s="23">
        <f ca="1" t="shared" si="3"/>
        <v>6.953248651304784</v>
      </c>
      <c r="H25" s="23">
        <f ca="1" t="shared" si="4"/>
        <v>5.773683519719427</v>
      </c>
      <c r="I25" s="23">
        <f ca="1" t="shared" si="5"/>
        <v>5.584937305513411</v>
      </c>
      <c r="J25" s="5"/>
      <c r="L25" s="15">
        <f t="shared" si="6"/>
        <v>-0.7016230401319037</v>
      </c>
      <c r="M25" s="15">
        <f t="shared" si="7"/>
        <v>-1.179565131585357</v>
      </c>
      <c r="N25" s="15">
        <f t="shared" si="8"/>
        <v>-1.3683113457913727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0</v>
      </c>
      <c r="W25" s="44">
        <f ca="1" t="shared" si="12"/>
        <v>0</v>
      </c>
    </row>
    <row r="26" spans="2:23" ht="12.75">
      <c r="B26" s="8" t="s">
        <v>45</v>
      </c>
      <c r="C26" s="41" t="s">
        <v>10</v>
      </c>
      <c r="D26" s="42">
        <f ca="1" t="shared" si="0"/>
        <v>6.299417960932066</v>
      </c>
      <c r="E26" s="24">
        <f ca="1" t="shared" si="1"/>
        <v>97.18521452746485</v>
      </c>
      <c r="F26" s="23">
        <f ca="1" t="shared" si="2"/>
        <v>7.858466348041823</v>
      </c>
      <c r="G26" s="23">
        <f ca="1" t="shared" si="3"/>
        <v>6.09079620174005</v>
      </c>
      <c r="H26" s="23">
        <f ca="1" t="shared" si="4"/>
        <v>6.074265521394869</v>
      </c>
      <c r="I26" s="23">
        <f ca="1" t="shared" si="5"/>
        <v>5.176506801463553</v>
      </c>
      <c r="J26" s="5"/>
      <c r="L26" s="15">
        <f t="shared" si="6"/>
        <v>-1.7676701463017732</v>
      </c>
      <c r="M26" s="15">
        <f t="shared" si="7"/>
        <v>-0.01653068034518057</v>
      </c>
      <c r="N26" s="15">
        <f t="shared" si="8"/>
        <v>-0.9142894002764965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</v>
      </c>
      <c r="W26" s="44">
        <f ca="1" t="shared" si="12"/>
        <v>0</v>
      </c>
    </row>
    <row r="27" spans="2:23" ht="12.75">
      <c r="B27" s="8" t="s">
        <v>45</v>
      </c>
      <c r="C27" s="41" t="s">
        <v>11</v>
      </c>
      <c r="D27" s="42">
        <f ca="1" t="shared" si="0"/>
        <v>5.661715215506077</v>
      </c>
      <c r="E27" s="24">
        <f ca="1" t="shared" si="1"/>
        <v>92.80250247892245</v>
      </c>
      <c r="F27" s="23">
        <f ca="1" t="shared" si="2"/>
        <v>7.028420035272369</v>
      </c>
      <c r="G27" s="23">
        <f ca="1" t="shared" si="3"/>
        <v>6.808187111169527</v>
      </c>
      <c r="H27" s="23">
        <f ca="1" t="shared" si="4"/>
        <v>6.587517034182987</v>
      </c>
      <c r="I27" s="23">
        <f ca="1" t="shared" si="5"/>
        <v>4.059145052340047</v>
      </c>
      <c r="J27" s="5"/>
      <c r="L27" s="15">
        <f t="shared" si="6"/>
        <v>-0.22023292410284157</v>
      </c>
      <c r="M27" s="15">
        <f t="shared" si="7"/>
        <v>-0.22067007698653995</v>
      </c>
      <c r="N27" s="15">
        <f t="shared" si="8"/>
        <v>-2.74904205882948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0</v>
      </c>
      <c r="W27" s="44">
        <f ca="1" t="shared" si="12"/>
        <v>0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5.530744147558384</v>
      </c>
      <c r="E29" s="18">
        <f t="shared" si="13"/>
        <v>91.43543618489468</v>
      </c>
      <c r="F29" s="18">
        <f t="shared" si="13"/>
        <v>5.960118753262103</v>
      </c>
      <c r="G29" s="18">
        <f t="shared" si="13"/>
        <v>5.6060463823998585</v>
      </c>
      <c r="H29" s="18">
        <f t="shared" si="13"/>
        <v>5.219223558442074</v>
      </c>
      <c r="I29" s="18">
        <f t="shared" si="13"/>
        <v>5.016056252014877</v>
      </c>
      <c r="J29" s="5"/>
      <c r="M29" s="18">
        <f>AVERAGE(M18:M27)</f>
        <v>-0.38682282395778583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0.8872877957080699</v>
      </c>
      <c r="E30" s="18">
        <f t="shared" si="14"/>
        <v>3.87232863360872</v>
      </c>
      <c r="F30" s="18">
        <f t="shared" si="14"/>
        <v>1.3652298401848184</v>
      </c>
      <c r="G30" s="18">
        <f t="shared" si="14"/>
        <v>1.467207344541796</v>
      </c>
      <c r="H30" s="18">
        <f t="shared" si="14"/>
        <v>1.3112067786284385</v>
      </c>
      <c r="I30" s="18">
        <f t="shared" si="14"/>
        <v>0.6893420220063959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6.725220017536028</v>
      </c>
      <c r="E40" s="22">
        <f aca="true" ca="1" t="shared" si="18" ref="E40:E49">$E$34+$E$36*NORMSINV(RAND())</f>
        <v>87.83015354115257</v>
      </c>
      <c r="F40" s="22">
        <f aca="true" ca="1" t="shared" si="19" ref="F40:F49">D40+F$34+T40+F$36*NORMSINV(RAND())</f>
        <v>6.125573614832355</v>
      </c>
      <c r="G40" s="22">
        <f aca="true" ca="1" t="shared" si="20" ref="G40:G49">D40+G$34+U40+G$36*NORMSINV(RAND())</f>
        <v>7.03855649431474</v>
      </c>
      <c r="H40" s="22">
        <f aca="true" ca="1" t="shared" si="21" ref="H40:H49">D40+H$34+V40+H$36*NORMSINV(RAND())</f>
        <v>1.209100560082124</v>
      </c>
      <c r="I40" s="22">
        <f aca="true" ca="1" t="shared" si="22" ref="I40:I49">D40+I$34+W40+I$36*NORMSINV(RAND())</f>
        <v>3.8543126003929533</v>
      </c>
      <c r="L40" s="22">
        <f aca="true" t="shared" si="23" ref="L40:L49">G40-F40</f>
        <v>0.9129828794823851</v>
      </c>
      <c r="M40" s="22">
        <f aca="true" t="shared" si="24" ref="M40:M49">H40-G40</f>
        <v>-5.829455934232616</v>
      </c>
      <c r="N40" s="22">
        <f aca="true" t="shared" si="25" ref="N40:N49">I40-G40</f>
        <v>-3.1842438939217867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-0.7087225231617749</v>
      </c>
      <c r="W40" s="52">
        <f aca="true" ca="1" t="shared" si="29" ref="W40:W49">I$38*($E$38*(E40-$E$34)/$E$36+SQRT(1-$E$38^2)*NORMSINV(RAND()))</f>
        <v>0.23935162725067483</v>
      </c>
    </row>
    <row r="41" spans="2:23" ht="12.75">
      <c r="B41" s="11" t="s">
        <v>46</v>
      </c>
      <c r="C41" s="11" t="s">
        <v>13</v>
      </c>
      <c r="D41" s="52">
        <f ca="1" t="shared" si="17"/>
        <v>4.503237735488343</v>
      </c>
      <c r="E41" s="22">
        <f ca="1" t="shared" si="18"/>
        <v>98.51939447326838</v>
      </c>
      <c r="F41" s="22">
        <f ca="1" t="shared" si="19"/>
        <v>3.8182939493197146</v>
      </c>
      <c r="G41" s="22">
        <f ca="1" t="shared" si="20"/>
        <v>3.3944949286842356</v>
      </c>
      <c r="H41" s="22">
        <f ca="1" t="shared" si="21"/>
        <v>-1.6472227312175312</v>
      </c>
      <c r="I41" s="22">
        <f ca="1" t="shared" si="22"/>
        <v>1.2853866547959503</v>
      </c>
      <c r="L41" s="22">
        <f t="shared" si="23"/>
        <v>-0.4237990206354789</v>
      </c>
      <c r="M41" s="22">
        <f t="shared" si="24"/>
        <v>-5.041717659901767</v>
      </c>
      <c r="N41" s="22">
        <f t="shared" si="25"/>
        <v>-2.1091082738882854</v>
      </c>
      <c r="T41" s="52">
        <f ca="1" t="shared" si="26"/>
        <v>0</v>
      </c>
      <c r="U41" s="52">
        <f ca="1" t="shared" si="27"/>
        <v>0</v>
      </c>
      <c r="V41" s="52">
        <f ca="1" t="shared" si="28"/>
        <v>-3.0940412427171164</v>
      </c>
      <c r="W41" s="52">
        <f ca="1" t="shared" si="29"/>
        <v>-2.6141896140579726</v>
      </c>
    </row>
    <row r="42" spans="2:23" ht="12.75">
      <c r="B42" s="11" t="s">
        <v>46</v>
      </c>
      <c r="C42" s="11" t="s">
        <v>14</v>
      </c>
      <c r="D42" s="52">
        <f ca="1" t="shared" si="17"/>
        <v>3.574625239464745</v>
      </c>
      <c r="E42" s="22">
        <f ca="1" t="shared" si="18"/>
        <v>86.29078192505335</v>
      </c>
      <c r="F42" s="22">
        <f ca="1" t="shared" si="19"/>
        <v>3.2926644680885397</v>
      </c>
      <c r="G42" s="22">
        <f ca="1" t="shared" si="20"/>
        <v>2.2918947585230103</v>
      </c>
      <c r="H42" s="22">
        <f ca="1" t="shared" si="21"/>
        <v>3.8885317259502754</v>
      </c>
      <c r="I42" s="22">
        <f ca="1" t="shared" si="22"/>
        <v>5.672297564132521</v>
      </c>
      <c r="L42" s="22">
        <f t="shared" si="23"/>
        <v>-1.0007697095655295</v>
      </c>
      <c r="M42" s="22">
        <f t="shared" si="24"/>
        <v>1.5966369674272651</v>
      </c>
      <c r="N42" s="22">
        <f t="shared" si="25"/>
        <v>3.3804028056095103</v>
      </c>
      <c r="T42" s="52">
        <f ca="1" t="shared" si="26"/>
        <v>0</v>
      </c>
      <c r="U42" s="52">
        <f ca="1" t="shared" si="27"/>
        <v>0</v>
      </c>
      <c r="V42" s="52">
        <f ca="1" t="shared" si="28"/>
        <v>2.337343991598301</v>
      </c>
      <c r="W42" s="52">
        <f ca="1" t="shared" si="29"/>
        <v>2.736782711875149</v>
      </c>
    </row>
    <row r="43" spans="2:23" ht="12.75">
      <c r="B43" s="11" t="s">
        <v>46</v>
      </c>
      <c r="C43" s="11" t="s">
        <v>15</v>
      </c>
      <c r="D43" s="52">
        <f ca="1" t="shared" si="17"/>
        <v>6.7209249088495095</v>
      </c>
      <c r="E43" s="22">
        <f ca="1" t="shared" si="18"/>
        <v>94.59471803543835</v>
      </c>
      <c r="F43" s="22">
        <f ca="1" t="shared" si="19"/>
        <v>6.522812121048702</v>
      </c>
      <c r="G43" s="22">
        <f ca="1" t="shared" si="20"/>
        <v>8.243134480663258</v>
      </c>
      <c r="H43" s="22">
        <f ca="1" t="shared" si="21"/>
        <v>2.686894079915943</v>
      </c>
      <c r="I43" s="22">
        <f ca="1" t="shared" si="22"/>
        <v>3.136203109353767</v>
      </c>
      <c r="L43" s="22">
        <f t="shared" si="23"/>
        <v>1.7203223596145563</v>
      </c>
      <c r="M43" s="22">
        <f t="shared" si="24"/>
        <v>-5.556240400747315</v>
      </c>
      <c r="N43" s="22">
        <f t="shared" si="25"/>
        <v>-5.106931371309491</v>
      </c>
      <c r="T43" s="52">
        <f ca="1" t="shared" si="26"/>
        <v>0</v>
      </c>
      <c r="U43" s="52">
        <f ca="1" t="shared" si="27"/>
        <v>0</v>
      </c>
      <c r="V43" s="52">
        <f ca="1" t="shared" si="28"/>
        <v>-1.4057687930859208</v>
      </c>
      <c r="W43" s="52">
        <f ca="1" t="shared" si="29"/>
        <v>-1.9004466898850534</v>
      </c>
    </row>
    <row r="44" spans="2:23" ht="12.75">
      <c r="B44" s="11" t="s">
        <v>46</v>
      </c>
      <c r="C44" s="11" t="s">
        <v>16</v>
      </c>
      <c r="D44" s="52">
        <f ca="1" t="shared" si="17"/>
        <v>5.963839802722907</v>
      </c>
      <c r="E44" s="22">
        <f ca="1" t="shared" si="18"/>
        <v>89.18983583855359</v>
      </c>
      <c r="F44" s="22">
        <f ca="1" t="shared" si="19"/>
        <v>6.858536030793907</v>
      </c>
      <c r="G44" s="22">
        <f ca="1" t="shared" si="20"/>
        <v>7.558616267700785</v>
      </c>
      <c r="H44" s="22">
        <f ca="1" t="shared" si="21"/>
        <v>6.3287066483186765</v>
      </c>
      <c r="I44" s="22">
        <f ca="1" t="shared" si="22"/>
        <v>3.2386112073224096</v>
      </c>
      <c r="L44" s="22">
        <f t="shared" si="23"/>
        <v>0.7000802369068779</v>
      </c>
      <c r="M44" s="22">
        <f t="shared" si="24"/>
        <v>-1.2299096193821084</v>
      </c>
      <c r="N44" s="22">
        <f t="shared" si="25"/>
        <v>-4.320005060378375</v>
      </c>
      <c r="T44" s="52">
        <f ca="1" t="shared" si="26"/>
        <v>0</v>
      </c>
      <c r="U44" s="52">
        <f ca="1" t="shared" si="27"/>
        <v>0</v>
      </c>
      <c r="V44" s="52">
        <f ca="1" t="shared" si="28"/>
        <v>1.7384305790081895</v>
      </c>
      <c r="W44" s="52">
        <f ca="1" t="shared" si="29"/>
        <v>0.15167384522177302</v>
      </c>
    </row>
    <row r="45" spans="2:23" ht="12.75">
      <c r="B45" s="11" t="s">
        <v>46</v>
      </c>
      <c r="C45" s="11" t="s">
        <v>17</v>
      </c>
      <c r="D45" s="52">
        <f ca="1" t="shared" si="17"/>
        <v>6.307534392195803</v>
      </c>
      <c r="E45" s="22">
        <f ca="1" t="shared" si="18"/>
        <v>87.00418309646679</v>
      </c>
      <c r="F45" s="22">
        <f ca="1" t="shared" si="19"/>
        <v>5.643351520079797</v>
      </c>
      <c r="G45" s="22">
        <f ca="1" t="shared" si="20"/>
        <v>6.560728104646614</v>
      </c>
      <c r="H45" s="22">
        <f ca="1" t="shared" si="21"/>
        <v>4.9840784840078705</v>
      </c>
      <c r="I45" s="22">
        <f ca="1" t="shared" si="22"/>
        <v>4.638562458380818</v>
      </c>
      <c r="L45" s="22">
        <f t="shared" si="23"/>
        <v>0.9173765845668171</v>
      </c>
      <c r="M45" s="22">
        <f t="shared" si="24"/>
        <v>-1.5766496206387437</v>
      </c>
      <c r="N45" s="22">
        <f t="shared" si="25"/>
        <v>-1.9221656462657961</v>
      </c>
      <c r="T45" s="52">
        <f ca="1" t="shared" si="26"/>
        <v>0</v>
      </c>
      <c r="U45" s="52">
        <f ca="1" t="shared" si="27"/>
        <v>0</v>
      </c>
      <c r="V45" s="52">
        <f ca="1" t="shared" si="28"/>
        <v>1.7087654974246498</v>
      </c>
      <c r="W45" s="52">
        <f ca="1" t="shared" si="29"/>
        <v>0.44076358097157886</v>
      </c>
    </row>
    <row r="46" spans="2:23" ht="12.75">
      <c r="B46" s="11" t="s">
        <v>46</v>
      </c>
      <c r="C46" s="11" t="s">
        <v>18</v>
      </c>
      <c r="D46" s="52">
        <f ca="1" t="shared" si="17"/>
        <v>8.271906771137633</v>
      </c>
      <c r="E46" s="22">
        <f ca="1" t="shared" si="18"/>
        <v>92.95113437780617</v>
      </c>
      <c r="F46" s="22">
        <f ca="1" t="shared" si="19"/>
        <v>6.106092532526467</v>
      </c>
      <c r="G46" s="22">
        <f ca="1" t="shared" si="20"/>
        <v>7.53335031101185</v>
      </c>
      <c r="H46" s="22">
        <f ca="1" t="shared" si="21"/>
        <v>7.2254883447258935</v>
      </c>
      <c r="I46" s="22">
        <f ca="1" t="shared" si="22"/>
        <v>4.580496901022997</v>
      </c>
      <c r="L46" s="22">
        <f t="shared" si="23"/>
        <v>1.4272577784853828</v>
      </c>
      <c r="M46" s="22">
        <f t="shared" si="24"/>
        <v>-0.3078619662859561</v>
      </c>
      <c r="N46" s="22">
        <f t="shared" si="25"/>
        <v>-2.952853409988853</v>
      </c>
      <c r="T46" s="52">
        <f ca="1" t="shared" si="26"/>
        <v>0</v>
      </c>
      <c r="U46" s="52">
        <f ca="1" t="shared" si="27"/>
        <v>0</v>
      </c>
      <c r="V46" s="52">
        <f ca="1" t="shared" si="28"/>
        <v>-0.7102152846394161</v>
      </c>
      <c r="W46" s="52">
        <f ca="1" t="shared" si="29"/>
        <v>-1.5306458662904074</v>
      </c>
    </row>
    <row r="47" spans="2:23" ht="12.75">
      <c r="B47" s="11" t="s">
        <v>46</v>
      </c>
      <c r="C47" s="11" t="s">
        <v>19</v>
      </c>
      <c r="D47" s="52">
        <f ca="1" t="shared" si="17"/>
        <v>7.771139329728239</v>
      </c>
      <c r="E47" s="22">
        <f ca="1" t="shared" si="18"/>
        <v>92.5579785011694</v>
      </c>
      <c r="F47" s="22">
        <f ca="1" t="shared" si="19"/>
        <v>9.535201444059096</v>
      </c>
      <c r="G47" s="22">
        <f ca="1" t="shared" si="20"/>
        <v>7.618449315007395</v>
      </c>
      <c r="H47" s="22">
        <f ca="1" t="shared" si="21"/>
        <v>5.414585663324865</v>
      </c>
      <c r="I47" s="22">
        <f ca="1" t="shared" si="22"/>
        <v>3.8889230149287934</v>
      </c>
      <c r="L47" s="22">
        <f t="shared" si="23"/>
        <v>-1.9167521290517007</v>
      </c>
      <c r="M47" s="22">
        <f t="shared" si="24"/>
        <v>-2.2038636516825303</v>
      </c>
      <c r="N47" s="22">
        <f t="shared" si="25"/>
        <v>-3.729526300078602</v>
      </c>
      <c r="T47" s="52">
        <f ca="1" t="shared" si="26"/>
        <v>0</v>
      </c>
      <c r="U47" s="52">
        <f ca="1" t="shared" si="27"/>
        <v>0</v>
      </c>
      <c r="V47" s="52">
        <f ca="1" t="shared" si="28"/>
        <v>-1.1894129554501922</v>
      </c>
      <c r="W47" s="52">
        <f ca="1" t="shared" si="29"/>
        <v>-0.9515702957573091</v>
      </c>
    </row>
    <row r="48" spans="2:23" ht="12.75">
      <c r="B48" s="11" t="s">
        <v>46</v>
      </c>
      <c r="C48" s="11" t="s">
        <v>20</v>
      </c>
      <c r="D48" s="52">
        <f ca="1" t="shared" si="17"/>
        <v>5.2050296837477275</v>
      </c>
      <c r="E48" s="22">
        <f ca="1" t="shared" si="18"/>
        <v>95.10123594959073</v>
      </c>
      <c r="F48" s="22">
        <f ca="1" t="shared" si="19"/>
        <v>5.761659107788591</v>
      </c>
      <c r="G48" s="22">
        <f ca="1" t="shared" si="20"/>
        <v>6.00454277556745</v>
      </c>
      <c r="H48" s="22">
        <f ca="1" t="shared" si="21"/>
        <v>1.6840629316044913</v>
      </c>
      <c r="I48" s="22">
        <f ca="1" t="shared" si="22"/>
        <v>1.6368608662657742</v>
      </c>
      <c r="L48" s="22">
        <f t="shared" si="23"/>
        <v>0.24288366777885884</v>
      </c>
      <c r="M48" s="22">
        <f t="shared" si="24"/>
        <v>-4.320479843962959</v>
      </c>
      <c r="N48" s="22">
        <f t="shared" si="25"/>
        <v>-4.367681909301676</v>
      </c>
      <c r="T48" s="52">
        <f ca="1" t="shared" si="26"/>
        <v>0</v>
      </c>
      <c r="U48" s="52">
        <f ca="1" t="shared" si="27"/>
        <v>0</v>
      </c>
      <c r="V48" s="52">
        <f ca="1" t="shared" si="28"/>
        <v>-1.3966976109737068</v>
      </c>
      <c r="W48" s="52">
        <f ca="1" t="shared" si="29"/>
        <v>-1.155207786896907</v>
      </c>
    </row>
    <row r="49" spans="2:23" ht="12.75">
      <c r="B49" s="11" t="s">
        <v>46</v>
      </c>
      <c r="C49" s="11" t="s">
        <v>21</v>
      </c>
      <c r="D49" s="52">
        <f ca="1" t="shared" si="17"/>
        <v>6.337277512470433</v>
      </c>
      <c r="E49" s="22">
        <f ca="1" t="shared" si="18"/>
        <v>96.7610530581756</v>
      </c>
      <c r="F49" s="22">
        <f ca="1" t="shared" si="19"/>
        <v>6.709815773220436</v>
      </c>
      <c r="G49" s="22">
        <f ca="1" t="shared" si="20"/>
        <v>5.022238127060162</v>
      </c>
      <c r="H49" s="22">
        <f ca="1" t="shared" si="21"/>
        <v>0.6520706410148822</v>
      </c>
      <c r="I49" s="22">
        <f ca="1" t="shared" si="22"/>
        <v>2.574458774454291</v>
      </c>
      <c r="L49" s="22">
        <f t="shared" si="23"/>
        <v>-1.6875776461602738</v>
      </c>
      <c r="M49" s="22">
        <f t="shared" si="24"/>
        <v>-4.37016748604528</v>
      </c>
      <c r="N49" s="22">
        <f t="shared" si="25"/>
        <v>-2.4477793526058713</v>
      </c>
      <c r="T49" s="52">
        <f ca="1" t="shared" si="26"/>
        <v>0</v>
      </c>
      <c r="U49" s="52">
        <f ca="1" t="shared" si="27"/>
        <v>0</v>
      </c>
      <c r="V49" s="52">
        <f ca="1" t="shared" si="28"/>
        <v>-3.6080712845325684</v>
      </c>
      <c r="W49" s="52">
        <f ca="1" t="shared" si="29"/>
        <v>-2.3812177675578687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6.138073539334139</v>
      </c>
      <c r="E51" s="18">
        <f t="shared" si="30"/>
        <v>92.08004687966749</v>
      </c>
      <c r="F51" s="18">
        <f t="shared" si="30"/>
        <v>6.037400056175761</v>
      </c>
      <c r="G51" s="18">
        <f t="shared" si="30"/>
        <v>6.126600556317951</v>
      </c>
      <c r="H51" s="18">
        <f t="shared" si="30"/>
        <v>3.2426296347727486</v>
      </c>
      <c r="I51" s="18">
        <f t="shared" si="30"/>
        <v>3.4506113151050273</v>
      </c>
      <c r="M51" s="18">
        <f>AVERAGE(M40:M49)</f>
        <v>-2.8839709215452007</v>
      </c>
    </row>
    <row r="52" spans="3:9" ht="12.75">
      <c r="C52" s="31" t="s">
        <v>0</v>
      </c>
      <c r="D52" s="54">
        <f aca="true" t="shared" si="31" ref="D52:I52">STDEV(D40:D49)</f>
        <v>1.4188370656335836</v>
      </c>
      <c r="E52" s="18">
        <f t="shared" si="31"/>
        <v>4.288359928248348</v>
      </c>
      <c r="F52" s="18">
        <f t="shared" si="31"/>
        <v>1.7094005616431136</v>
      </c>
      <c r="G52" s="18">
        <f t="shared" si="31"/>
        <v>1.976499627454211</v>
      </c>
      <c r="H52" s="18">
        <f t="shared" si="31"/>
        <v>2.8096881235968225</v>
      </c>
      <c r="I52" s="18">
        <f t="shared" si="31"/>
        <v>1.3690296392963186</v>
      </c>
    </row>
    <row r="54" spans="11:14" ht="12.75">
      <c r="K54" s="17" t="s">
        <v>39</v>
      </c>
      <c r="L54" s="18">
        <f>MAX(L18:L27,L40:L49)</f>
        <v>1.7849207661664925</v>
      </c>
      <c r="M54" s="18">
        <f>MAX(M18:M27,M40:M49)</f>
        <v>1.5966369674272651</v>
      </c>
      <c r="N54" s="18">
        <f>MAX(N18:N27,N40:N49)</f>
        <v>3.3804028056095103</v>
      </c>
    </row>
    <row r="55" spans="11:14" ht="12.75">
      <c r="K55" s="17" t="s">
        <v>40</v>
      </c>
      <c r="L55" s="18">
        <f>MIN(L18:L27,L40:L49)</f>
        <v>-1.9167521290517007</v>
      </c>
      <c r="M55" s="18">
        <f>MIN(M18:M27,M40:M49)</f>
        <v>-5.829455934232616</v>
      </c>
      <c r="N55" s="18">
        <f>MIN(N18:N27,N40:N49)</f>
        <v>-5.106931371309491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91.43543618489468</v>
      </c>
      <c r="F58" s="2">
        <v>-10</v>
      </c>
      <c r="G58" s="5">
        <f>F59</f>
        <v>-0.38682282395778583</v>
      </c>
      <c r="H58" s="5">
        <f>E58</f>
        <v>91.43543618489468</v>
      </c>
    </row>
    <row r="59" spans="4:8" ht="12.75">
      <c r="D59" s="1"/>
      <c r="E59" s="55">
        <f>E58</f>
        <v>91.43543618489468</v>
      </c>
      <c r="F59" s="5">
        <f>M29</f>
        <v>-0.38682282395778583</v>
      </c>
      <c r="G59" s="5">
        <f>G58</f>
        <v>-0.38682282395778583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92.08004687966749</v>
      </c>
      <c r="F61" s="2">
        <f>F58</f>
        <v>-10</v>
      </c>
      <c r="G61" s="5">
        <f>F62</f>
        <v>-2.8839709215452007</v>
      </c>
      <c r="H61" s="5">
        <f>E61</f>
        <v>92.08004687966749</v>
      </c>
    </row>
    <row r="62" spans="4:8" ht="12.75">
      <c r="D62" s="1"/>
      <c r="E62" s="55">
        <f>E61</f>
        <v>92.08004687966749</v>
      </c>
      <c r="F62" s="5">
        <f>M51</f>
        <v>-2.8839709215452007</v>
      </c>
      <c r="G62" s="5">
        <f>G61</f>
        <v>-2.8839709215452007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91.75774153228107</v>
      </c>
      <c r="F64" s="2">
        <f>F61</f>
        <v>-10</v>
      </c>
    </row>
    <row r="65" spans="5:6" ht="12.75">
      <c r="E65" s="55">
        <f>E64</f>
        <v>91.75774153228107</v>
      </c>
      <c r="F65" s="5">
        <f>M54</f>
        <v>1.5966369674272651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 Hopkins</cp:lastModifiedBy>
  <dcterms:created xsi:type="dcterms:W3CDTF">2006-09-18T18:15:32Z</dcterms:created>
  <dcterms:modified xsi:type="dcterms:W3CDTF">2010-05-03T20:28:15Z</dcterms:modified>
  <cp:category/>
  <cp:version/>
  <cp:contentType/>
  <cp:contentStatus/>
</cp:coreProperties>
</file>